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Медиафасады" sheetId="2" r:id="rId1"/>
  </sheets>
  <definedNames>
    <definedName name="_xlnm._FilterDatabase" localSheetId="0" hidden="1">Медиафасады!$A$1:$T$5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" l="1"/>
  <c r="L5" i="2" s="1"/>
  <c r="R5" i="2" l="1"/>
  <c r="N5" i="2"/>
  <c r="M5" i="2"/>
  <c r="Q5" i="2"/>
  <c r="P5" i="2"/>
  <c r="O5" i="2"/>
  <c r="J4" i="2"/>
  <c r="L4" i="2" s="1"/>
  <c r="J3" i="2"/>
  <c r="L3" i="2" s="1"/>
  <c r="J2" i="2"/>
  <c r="L2" i="2" s="1"/>
  <c r="P3" i="2" l="1"/>
  <c r="Q3" i="2"/>
  <c r="O3" i="2"/>
  <c r="R3" i="2"/>
  <c r="N3" i="2"/>
  <c r="M3" i="2"/>
  <c r="O4" i="2"/>
  <c r="R4" i="2"/>
  <c r="N4" i="2"/>
  <c r="M4" i="2"/>
  <c r="P4" i="2"/>
  <c r="Q4" i="2"/>
  <c r="Q2" i="2"/>
  <c r="M2" i="2"/>
  <c r="P2" i="2"/>
  <c r="O2" i="2"/>
  <c r="R2" i="2"/>
  <c r="N2" i="2"/>
</calcChain>
</file>

<file path=xl/sharedStrings.xml><?xml version="1.0" encoding="utf-8"?>
<sst xmlns="http://schemas.openxmlformats.org/spreadsheetml/2006/main" count="60" uniqueCount="40">
  <si>
    <t>Город</t>
  </si>
  <si>
    <t>Вид конструкции</t>
  </si>
  <si>
    <t>Адрес</t>
  </si>
  <si>
    <t>Фото</t>
  </si>
  <si>
    <t>Сторона</t>
  </si>
  <si>
    <t>Способ показа</t>
  </si>
  <si>
    <t>Код</t>
  </si>
  <si>
    <t>Период, дней</t>
  </si>
  <si>
    <t>Выходов в час</t>
  </si>
  <si>
    <t>Выходов за период</t>
  </si>
  <si>
    <t>Иваново</t>
  </si>
  <si>
    <t>А</t>
  </si>
  <si>
    <t>Лежневская ул., д.118В</t>
  </si>
  <si>
    <t>8х5</t>
  </si>
  <si>
    <t>Карта</t>
  </si>
  <si>
    <t>7,6х3,8</t>
  </si>
  <si>
    <t>Выходов в сутки</t>
  </si>
  <si>
    <t>ул. Красной Армии, 1 ТЦ "Воздвиженка", администрация города, СМ "Пятёрочка" рядом ТЦ "Плаза" СМ "Лента"</t>
  </si>
  <si>
    <t>Медиафасад</t>
  </si>
  <si>
    <t>Координаты</t>
  </si>
  <si>
    <t>56.966281, 41.024792</t>
  </si>
  <si>
    <t>56.976338, 40.975187</t>
  </si>
  <si>
    <t>56.995242, 40.978453</t>
  </si>
  <si>
    <t>ИМ-1</t>
  </si>
  <si>
    <t>ИМ-2</t>
  </si>
  <si>
    <t>ИМ-3</t>
  </si>
  <si>
    <t>9х5</t>
  </si>
  <si>
    <t>пр. Текстильщиков, 119, поворот на ТЦ "Аксон", ГМ "Оптовик"</t>
  </si>
  <si>
    <t>3х6</t>
  </si>
  <si>
    <t>56.957605, 40.983820</t>
  </si>
  <si>
    <t>ИМ-4</t>
  </si>
  <si>
    <t>ТРЦ Евролэнд, г. Иваново, ул. Куконковых, 141</t>
  </si>
  <si>
    <t>Размеры, м.</t>
  </si>
  <si>
    <t>Статичня картинка, видеоролик</t>
  </si>
  <si>
    <t>Ролик 10 сек.</t>
  </si>
  <si>
    <t>Ролик 15 сек.</t>
  </si>
  <si>
    <t>Ролик 20 сек.</t>
  </si>
  <si>
    <t>Ролик 25 сек.</t>
  </si>
  <si>
    <t>Ролик 30 сек.</t>
  </si>
  <si>
    <t>Ролик 5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</si>
</sst>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10"/>
      <name val="Calibri"/>
      <family val="2"/>
      <charset val="204"/>
      <scheme val="minor"/>
    </font>
    <font>
      <u/>
      <sz val="10"/>
      <color rgb="FF3366FF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">
    <cellStyle name="Гиперссылка" xfId="3" builtinId="8"/>
    <cellStyle name="Гиперссылка 2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fp_Z7yVgQk5YVg" TargetMode="External"/><Relationship Id="rId3" Type="http://schemas.openxmlformats.org/officeDocument/2006/relationships/hyperlink" Target="https://disk.yandex.com.am/i/wfXszp5Bq1cW8g" TargetMode="External"/><Relationship Id="rId7" Type="http://schemas.openxmlformats.org/officeDocument/2006/relationships/hyperlink" Target="https://yandex.ru/maps/-/CHa2623k" TargetMode="External"/><Relationship Id="rId2" Type="http://schemas.openxmlformats.org/officeDocument/2006/relationships/hyperlink" Target="https://yandex.ru/maps/-/CCUknNaLHC" TargetMode="External"/><Relationship Id="rId1" Type="http://schemas.openxmlformats.org/officeDocument/2006/relationships/hyperlink" Target="https://disk.yandex.ru/i/GnfiLowGxd8SaQ" TargetMode="External"/><Relationship Id="rId6" Type="http://schemas.openxmlformats.org/officeDocument/2006/relationships/hyperlink" Target="https://disk.yandex.ru/i/PzB_BXccJFU6EQ" TargetMode="External"/><Relationship Id="rId5" Type="http://schemas.openxmlformats.org/officeDocument/2006/relationships/hyperlink" Target="https://yandex.ru/maps/-/CDS4ZSlq" TargetMode="External"/><Relationship Id="rId4" Type="http://schemas.openxmlformats.org/officeDocument/2006/relationships/hyperlink" Target="https://yandex.ru/maps/-/CDS46AIz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"/>
  <sheetViews>
    <sheetView tabSelected="1" workbookViewId="0">
      <selection activeCell="C3" sqref="C3"/>
    </sheetView>
  </sheetViews>
  <sheetFormatPr defaultRowHeight="12.75" x14ac:dyDescent="0.2"/>
  <cols>
    <col min="1" max="1" width="10.5703125" style="6" customWidth="1"/>
    <col min="2" max="2" width="19.28515625" style="6" customWidth="1"/>
    <col min="3" max="3" width="28.85546875" style="6" customWidth="1"/>
    <col min="4" max="4" width="9.5703125" style="6" customWidth="1"/>
    <col min="5" max="5" width="10" style="6" customWidth="1"/>
    <col min="6" max="6" width="15.42578125" style="6" customWidth="1"/>
    <col min="7" max="7" width="12.140625" style="6" customWidth="1"/>
    <col min="8" max="8" width="17.140625" style="6" customWidth="1"/>
    <col min="9" max="9" width="16.85546875" style="6" customWidth="1"/>
    <col min="10" max="10" width="18.7109375" style="6" customWidth="1"/>
    <col min="11" max="11" width="16.85546875" style="6" customWidth="1"/>
    <col min="12" max="12" width="21.5703125" style="6" customWidth="1"/>
    <col min="13" max="13" width="15.28515625" style="6" customWidth="1"/>
    <col min="14" max="18" width="16.28515625" style="6" customWidth="1"/>
    <col min="19" max="19" width="8.7109375" style="6" customWidth="1"/>
    <col min="20" max="20" width="19" style="6" customWidth="1"/>
    <col min="21" max="16384" width="9.140625" style="6"/>
  </cols>
  <sheetData>
    <row r="1" spans="1:86" s="1" customFormat="1" x14ac:dyDescent="0.2">
      <c r="A1" s="9" t="s">
        <v>0</v>
      </c>
      <c r="B1" s="9" t="s">
        <v>1</v>
      </c>
      <c r="C1" s="9" t="s">
        <v>2</v>
      </c>
      <c r="D1" s="12" t="s">
        <v>3</v>
      </c>
      <c r="E1" s="12" t="s">
        <v>14</v>
      </c>
      <c r="F1" s="9" t="s">
        <v>32</v>
      </c>
      <c r="G1" s="9" t="s">
        <v>4</v>
      </c>
      <c r="H1" s="9" t="s">
        <v>5</v>
      </c>
      <c r="I1" s="9" t="s">
        <v>8</v>
      </c>
      <c r="J1" s="9" t="s">
        <v>16</v>
      </c>
      <c r="K1" s="9" t="s">
        <v>7</v>
      </c>
      <c r="L1" s="9" t="s">
        <v>9</v>
      </c>
      <c r="M1" s="9" t="s">
        <v>39</v>
      </c>
      <c r="N1" s="9" t="s">
        <v>34</v>
      </c>
      <c r="O1" s="9" t="s">
        <v>35</v>
      </c>
      <c r="P1" s="9" t="s">
        <v>36</v>
      </c>
      <c r="Q1" s="9" t="s">
        <v>37</v>
      </c>
      <c r="R1" s="9" t="s">
        <v>38</v>
      </c>
      <c r="S1" s="9" t="s">
        <v>6</v>
      </c>
      <c r="T1" s="9" t="s">
        <v>19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86" s="2" customFormat="1" ht="25.5" x14ac:dyDescent="0.2">
      <c r="A2" s="11" t="s">
        <v>10</v>
      </c>
      <c r="B2" s="11" t="s">
        <v>18</v>
      </c>
      <c r="C2" s="11" t="s">
        <v>12</v>
      </c>
      <c r="D2" s="13" t="s">
        <v>3</v>
      </c>
      <c r="E2" s="13" t="s">
        <v>14</v>
      </c>
      <c r="F2" s="11" t="s">
        <v>15</v>
      </c>
      <c r="G2" s="11" t="s">
        <v>11</v>
      </c>
      <c r="H2" s="10" t="s">
        <v>33</v>
      </c>
      <c r="I2" s="11">
        <v>15</v>
      </c>
      <c r="J2" s="11">
        <f>24*I2</f>
        <v>360</v>
      </c>
      <c r="K2" s="11">
        <v>15</v>
      </c>
      <c r="L2" s="11">
        <f>J2*K2</f>
        <v>5400</v>
      </c>
      <c r="M2" s="5">
        <f>0.5*L2*5</f>
        <v>13500</v>
      </c>
      <c r="N2" s="5">
        <f>0.5*L2*10</f>
        <v>27000</v>
      </c>
      <c r="O2" s="5">
        <f>0.5*L2*15</f>
        <v>40500</v>
      </c>
      <c r="P2" s="5">
        <f>0.5*L2*20</f>
        <v>54000</v>
      </c>
      <c r="Q2" s="5">
        <f>0.5*L2*25</f>
        <v>67500</v>
      </c>
      <c r="R2" s="5">
        <f>0.5*L2*30</f>
        <v>81000</v>
      </c>
      <c r="S2" s="11" t="s">
        <v>23</v>
      </c>
      <c r="T2" s="11" t="s">
        <v>21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</row>
    <row r="3" spans="1:86" s="4" customFormat="1" ht="51" x14ac:dyDescent="0.25">
      <c r="A3" s="11" t="s">
        <v>10</v>
      </c>
      <c r="B3" s="11" t="s">
        <v>18</v>
      </c>
      <c r="C3" s="11" t="s">
        <v>17</v>
      </c>
      <c r="D3" s="14" t="s">
        <v>3</v>
      </c>
      <c r="E3" s="13" t="s">
        <v>14</v>
      </c>
      <c r="F3" s="11" t="s">
        <v>13</v>
      </c>
      <c r="G3" s="11" t="s">
        <v>11</v>
      </c>
      <c r="H3" s="10" t="s">
        <v>33</v>
      </c>
      <c r="I3" s="11">
        <v>15</v>
      </c>
      <c r="J3" s="15">
        <f>I3*24</f>
        <v>360</v>
      </c>
      <c r="K3" s="11">
        <v>15</v>
      </c>
      <c r="L3" s="11">
        <f>K3*J3</f>
        <v>5400</v>
      </c>
      <c r="M3" s="5">
        <f>0.7*L3*5</f>
        <v>18899.999999999996</v>
      </c>
      <c r="N3" s="5">
        <f>0.7*L3*10</f>
        <v>37799.999999999993</v>
      </c>
      <c r="O3" s="5">
        <f>0.7*L3*15</f>
        <v>56699.999999999993</v>
      </c>
      <c r="P3" s="5">
        <f>0.7*L3*20</f>
        <v>75599.999999999985</v>
      </c>
      <c r="Q3" s="5">
        <f>0.7*L3*25</f>
        <v>94499.999999999985</v>
      </c>
      <c r="R3" s="5">
        <f>0.7*L3*30</f>
        <v>113399.99999999999</v>
      </c>
      <c r="S3" s="11" t="s">
        <v>24</v>
      </c>
      <c r="T3" s="11" t="s">
        <v>22</v>
      </c>
    </row>
    <row r="4" spans="1:86" s="4" customFormat="1" ht="25.5" x14ac:dyDescent="0.25">
      <c r="A4" s="11" t="s">
        <v>10</v>
      </c>
      <c r="B4" s="11" t="s">
        <v>18</v>
      </c>
      <c r="C4" s="11" t="s">
        <v>31</v>
      </c>
      <c r="D4" s="14" t="s">
        <v>3</v>
      </c>
      <c r="E4" s="13" t="s">
        <v>14</v>
      </c>
      <c r="F4" s="11" t="s">
        <v>26</v>
      </c>
      <c r="G4" s="11" t="s">
        <v>11</v>
      </c>
      <c r="H4" s="10" t="s">
        <v>33</v>
      </c>
      <c r="I4" s="11">
        <v>10</v>
      </c>
      <c r="J4" s="15">
        <f>I4*24</f>
        <v>240</v>
      </c>
      <c r="K4" s="11">
        <v>15</v>
      </c>
      <c r="L4" s="11">
        <f>K4*J4</f>
        <v>3600</v>
      </c>
      <c r="M4" s="5">
        <f>0.9*L4*5</f>
        <v>16200</v>
      </c>
      <c r="N4" s="5">
        <f>0.9*L4*10</f>
        <v>32400</v>
      </c>
      <c r="O4" s="5">
        <f>0.9*L4*15</f>
        <v>48600</v>
      </c>
      <c r="P4" s="5">
        <f>0.9*L4*20</f>
        <v>64800</v>
      </c>
      <c r="Q4" s="5">
        <f>0.9*L4*25</f>
        <v>81000</v>
      </c>
      <c r="R4" s="5">
        <f>0.9*L4*30</f>
        <v>97200</v>
      </c>
      <c r="S4" s="11" t="s">
        <v>25</v>
      </c>
      <c r="T4" s="11" t="s">
        <v>20</v>
      </c>
    </row>
    <row r="5" spans="1:86" s="4" customFormat="1" ht="25.5" x14ac:dyDescent="0.2">
      <c r="A5" s="11" t="s">
        <v>10</v>
      </c>
      <c r="B5" s="11" t="s">
        <v>18</v>
      </c>
      <c r="C5" s="11" t="s">
        <v>27</v>
      </c>
      <c r="D5" s="13" t="s">
        <v>3</v>
      </c>
      <c r="E5" s="13" t="s">
        <v>14</v>
      </c>
      <c r="F5" s="11" t="s">
        <v>28</v>
      </c>
      <c r="G5" s="11" t="s">
        <v>11</v>
      </c>
      <c r="H5" s="10" t="s">
        <v>33</v>
      </c>
      <c r="I5" s="11">
        <v>30</v>
      </c>
      <c r="J5" s="15">
        <f>I5*24</f>
        <v>720</v>
      </c>
      <c r="K5" s="11">
        <v>15</v>
      </c>
      <c r="L5" s="11">
        <f>K5*J5</f>
        <v>10800</v>
      </c>
      <c r="M5" s="5">
        <f>0.3*L5*5</f>
        <v>16200</v>
      </c>
      <c r="N5" s="5">
        <f>0.3*L5*10</f>
        <v>32400</v>
      </c>
      <c r="O5" s="5">
        <f>0.3*L5*15</f>
        <v>48600</v>
      </c>
      <c r="P5" s="5">
        <f>0.3*L5*20</f>
        <v>64800</v>
      </c>
      <c r="Q5" s="5">
        <f>0.3*L5*25</f>
        <v>81000</v>
      </c>
      <c r="R5" s="5">
        <f>0.3*L5*30</f>
        <v>97200</v>
      </c>
      <c r="S5" s="11" t="s">
        <v>30</v>
      </c>
      <c r="T5" s="11" t="s">
        <v>29</v>
      </c>
      <c r="U5" s="6"/>
      <c r="V5" s="6"/>
      <c r="W5" s="6"/>
      <c r="X5" s="6"/>
      <c r="Y5" s="6"/>
    </row>
    <row r="6" spans="1:86" x14ac:dyDescent="0.2">
      <c r="D6" s="8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</row>
    <row r="7" spans="1:86" x14ac:dyDescent="0.2">
      <c r="D7" s="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</row>
  </sheetData>
  <autoFilter ref="A1:T5"/>
  <hyperlinks>
    <hyperlink ref="D2" r:id="rId1"/>
    <hyperlink ref="E2" r:id="rId2" display="карта"/>
    <hyperlink ref="D3" r:id="rId3"/>
    <hyperlink ref="E3" r:id="rId4" display="карта"/>
    <hyperlink ref="E4" r:id="rId5" display="карта"/>
    <hyperlink ref="D4" r:id="rId6"/>
    <hyperlink ref="E5" r:id="rId7"/>
    <hyperlink ref="D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Медиафасады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2026-08-05T17:58:54Z</dcterms:modified>
</cp:coreProperties>
</file>